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835"/>
  </bookViews>
  <sheets>
    <sheet name="ŚZMiUW" sheetId="1" r:id="rId1"/>
  </sheets>
  <calcPr calcId="125725"/>
</workbook>
</file>

<file path=xl/calcChain.xml><?xml version="1.0" encoding="utf-8"?>
<calcChain xmlns="http://schemas.openxmlformats.org/spreadsheetml/2006/main">
  <c r="P21" i="1"/>
  <c r="P23" s="1"/>
  <c r="M3" l="1"/>
  <c r="N3" s="1"/>
  <c r="O21"/>
  <c r="N12"/>
  <c r="Q12"/>
  <c r="Q9" l="1"/>
  <c r="N9"/>
  <c r="I23" l="1"/>
  <c r="H23"/>
  <c r="G23"/>
  <c r="F23"/>
  <c r="C22"/>
  <c r="C21"/>
  <c r="C20"/>
  <c r="C23" l="1"/>
  <c r="O23"/>
  <c r="M21"/>
  <c r="N21" s="1"/>
  <c r="L21"/>
  <c r="L23" s="1"/>
  <c r="I21"/>
  <c r="G22"/>
  <c r="G21"/>
  <c r="E22"/>
  <c r="E21"/>
  <c r="D22"/>
  <c r="D21"/>
  <c r="G11"/>
  <c r="E11"/>
  <c r="D11"/>
  <c r="C11"/>
  <c r="G8"/>
  <c r="F8"/>
  <c r="E8"/>
  <c r="D8"/>
  <c r="H8"/>
  <c r="C8"/>
  <c r="J20"/>
  <c r="K20"/>
  <c r="L20"/>
  <c r="M20"/>
  <c r="O20"/>
  <c r="P20"/>
  <c r="I20"/>
  <c r="L17"/>
  <c r="M17"/>
  <c r="O17"/>
  <c r="P17"/>
  <c r="I17"/>
  <c r="J14"/>
  <c r="K14"/>
  <c r="L14"/>
  <c r="M14"/>
  <c r="O14"/>
  <c r="P14"/>
  <c r="I14"/>
  <c r="L11"/>
  <c r="M11"/>
  <c r="O11"/>
  <c r="P11"/>
  <c r="I11"/>
  <c r="J5"/>
  <c r="K5"/>
  <c r="L5"/>
  <c r="M5"/>
  <c r="N5"/>
  <c r="O5"/>
  <c r="P5"/>
  <c r="I5"/>
  <c r="H5"/>
  <c r="Q3"/>
  <c r="Q5" s="1"/>
  <c r="K3"/>
  <c r="J3"/>
  <c r="I3"/>
  <c r="Q21" l="1"/>
  <c r="Q23" s="1"/>
  <c r="M23"/>
  <c r="Q11"/>
  <c r="N11"/>
  <c r="J9" l="1"/>
  <c r="I9"/>
  <c r="C17"/>
  <c r="Q14"/>
  <c r="N14"/>
  <c r="K12"/>
  <c r="J12"/>
  <c r="I12"/>
  <c r="Q15"/>
  <c r="Q17" s="1"/>
  <c r="N18"/>
  <c r="N20" s="1"/>
  <c r="N15"/>
  <c r="N17" s="1"/>
  <c r="J15"/>
  <c r="I15"/>
  <c r="Q18"/>
  <c r="Q20" s="1"/>
  <c r="K18"/>
  <c r="J18"/>
  <c r="I18"/>
  <c r="K15" l="1"/>
  <c r="K17" s="1"/>
  <c r="J17"/>
  <c r="J21"/>
  <c r="J23" s="1"/>
  <c r="J11"/>
  <c r="K9"/>
  <c r="K11" s="1"/>
  <c r="H20"/>
  <c r="G20"/>
  <c r="F20"/>
  <c r="E20"/>
  <c r="D20"/>
  <c r="H18"/>
  <c r="H19"/>
  <c r="F19"/>
  <c r="F18"/>
  <c r="G17"/>
  <c r="E17"/>
  <c r="D17"/>
  <c r="F17" s="1"/>
  <c r="H16"/>
  <c r="H15"/>
  <c r="F16"/>
  <c r="F15"/>
  <c r="G14"/>
  <c r="E14"/>
  <c r="D14"/>
  <c r="F14" s="1"/>
  <c r="C14"/>
  <c r="H13"/>
  <c r="H12"/>
  <c r="F13"/>
  <c r="F12"/>
  <c r="H11"/>
  <c r="H9"/>
  <c r="F9"/>
  <c r="H7"/>
  <c r="F7"/>
  <c r="F5"/>
  <c r="G5"/>
  <c r="D5"/>
  <c r="E5"/>
  <c r="C5"/>
  <c r="H4"/>
  <c r="F4"/>
  <c r="H3"/>
  <c r="F3"/>
  <c r="E23" l="1"/>
  <c r="K21"/>
  <c r="K23" s="1"/>
  <c r="N23"/>
  <c r="H14"/>
  <c r="H21"/>
  <c r="D23"/>
  <c r="F21"/>
  <c r="H17"/>
  <c r="H22"/>
  <c r="F22"/>
  <c r="F11"/>
</calcChain>
</file>

<file path=xl/sharedStrings.xml><?xml version="1.0" encoding="utf-8"?>
<sst xmlns="http://schemas.openxmlformats.org/spreadsheetml/2006/main" count="139" uniqueCount="29">
  <si>
    <t>Budowa przepompowni wody w miejscowości Szewce</t>
  </si>
  <si>
    <t>Rozbudowa przepompowni wody w miejscowości Zajeziorze</t>
  </si>
  <si>
    <t>Zabezpieczenie przeciwpowodziowe w obrębie cieku Struga A wraz z przebudową i rozbudową przepompowni „Nadbrzezie”</t>
  </si>
  <si>
    <t>Całkowita powierzchnia zajęcia w hektarach</t>
  </si>
  <si>
    <t>Całkowita liczba działek</t>
  </si>
  <si>
    <t>Liczba działek pozyskanych</t>
  </si>
  <si>
    <t>Powierzchnia terenów pozyskanych w hektarach</t>
  </si>
  <si>
    <t>% terenów pozyskanych</t>
  </si>
  <si>
    <t>Liczba działek dla których wypłacono odszkodowanie</t>
  </si>
  <si>
    <t>Powierzchnia działek dla których wypłacono odszkodowania</t>
  </si>
  <si>
    <t>Całkowity koszt odszkodowań (PLN)</t>
  </si>
  <si>
    <t>Odszkodowania wypłacone (PLN)</t>
  </si>
  <si>
    <t>% odszkodowań wypłaconych</t>
  </si>
  <si>
    <t>RAZEM                                              WSZYSTKIE                                                 OBIEKTY</t>
  </si>
  <si>
    <t>Zajęcie stałe</t>
  </si>
  <si>
    <t>Trwałe ograniczenie</t>
  </si>
  <si>
    <t>Razem</t>
  </si>
  <si>
    <t>-</t>
  </si>
  <si>
    <t>Zabezpieczenie przeciwpowodziowe w obrębie ujściowego odcinka rzeki Atramentówki, budowa nowej pompowni „Koćmierzów” i śluzy grawitacyjnej w Koćmierzowie (w prawym wale Wisły) oraz kanału odprowadzającego wodę z Atramentówki do pompowni</t>
  </si>
  <si>
    <t>Rozbudowa wału opaskowego zabezpieczającego przed wodami powodziowymi Hutę Szkła i osiedle mieszkaniowe w msc. Sandomierz wraz z rozbudową wału przeciwpowodziowego rzeki Wisły od ul. Lwowskiej do połączenia z wałem Koćmierzów</t>
  </si>
  <si>
    <t>Zabezpieczenie wałów rzeki Koprzywianki - wał lewy w km 0+000 ÷ 12+900, wał prawy w km 0+000 ÷ 14+400</t>
  </si>
  <si>
    <t>TABELA MONITORINGU POZYSKANIA NIERUCHOMOŚCI DLA ZADANIA 3B.1 - OCHRONA PRZECIWPOWODZIOWA SANDOMIERZA</t>
  </si>
  <si>
    <t>Liczba działek podmiotów publicznych*</t>
  </si>
  <si>
    <t>Liczba działek prywatnych**</t>
  </si>
  <si>
    <t>% działek podmiotów publicznych*</t>
  </si>
  <si>
    <t>% działek prywatnych**</t>
  </si>
  <si>
    <t>** Nieruchomości będące własnością osób fizycznych, bądź prawnych, lub nieruchomości których użytkownikiem wieczystym są osoby fizyczne, bądź prawne.</t>
  </si>
  <si>
    <t>% obszaru dla którego wypłacono odszkodowanie</t>
  </si>
  <si>
    <t>* Nieruchomości będące w zasobach Gmin lub nieruchomości, których władającym jest Gmina, bądź nieruchomość, której użytkownikiem wieczystym są Polskie Koleje Państwowe S.A.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</si>
</sst>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00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.5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00">
    <xf numFmtId="0" fontId="0" fillId="0" borderId="0" xfId="0"/>
    <xf numFmtId="0" fontId="4" fillId="0" borderId="0" xfId="0" applyFont="1"/>
    <xf numFmtId="2" fontId="4" fillId="0" borderId="0" xfId="0" applyNumberFormat="1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5" borderId="18" xfId="0" applyFont="1" applyFill="1" applyBorder="1" applyAlignment="1">
      <alignment horizontal="left" vertical="center" wrapText="1"/>
    </xf>
    <xf numFmtId="0" fontId="3" fillId="6" borderId="19" xfId="0" applyFont="1" applyFill="1" applyBorder="1" applyAlignment="1">
      <alignment horizontal="left" vertical="center" wrapText="1"/>
    </xf>
    <xf numFmtId="0" fontId="3" fillId="3" borderId="20" xfId="0" applyFont="1" applyFill="1" applyBorder="1" applyAlignment="1">
      <alignment horizontal="justify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1" fontId="1" fillId="3" borderId="24" xfId="0" applyNumberFormat="1" applyFont="1" applyFill="1" applyBorder="1" applyAlignment="1">
      <alignment horizontal="center" vertical="center" wrapText="1"/>
    </xf>
    <xf numFmtId="165" fontId="1" fillId="3" borderId="24" xfId="0" applyNumberFormat="1" applyFont="1" applyFill="1" applyBorder="1" applyAlignment="1">
      <alignment horizontal="center" vertical="center" wrapText="1"/>
    </xf>
    <xf numFmtId="9" fontId="1" fillId="3" borderId="24" xfId="1" applyFont="1" applyFill="1" applyBorder="1" applyAlignment="1">
      <alignment horizontal="center" vertical="center" wrapText="1"/>
    </xf>
    <xf numFmtId="4" fontId="1" fillId="3" borderId="24" xfId="0" applyNumberFormat="1" applyFont="1" applyFill="1" applyBorder="1" applyAlignment="1">
      <alignment horizontal="center" vertical="center" wrapText="1"/>
    </xf>
    <xf numFmtId="4" fontId="1" fillId="3" borderId="24" xfId="1" applyNumberFormat="1" applyFont="1" applyFill="1" applyBorder="1" applyAlignment="1">
      <alignment horizontal="center" vertical="center" wrapText="1"/>
    </xf>
    <xf numFmtId="9" fontId="1" fillId="3" borderId="25" xfId="1" applyNumberFormat="1" applyFont="1" applyFill="1" applyBorder="1" applyAlignment="1">
      <alignment horizontal="center" vertical="center" wrapText="1"/>
    </xf>
    <xf numFmtId="1" fontId="1" fillId="3" borderId="32" xfId="0" applyNumberFormat="1" applyFont="1" applyFill="1" applyBorder="1" applyAlignment="1">
      <alignment horizontal="center" vertical="center" wrapText="1"/>
    </xf>
    <xf numFmtId="165" fontId="1" fillId="3" borderId="32" xfId="0" applyNumberFormat="1" applyFont="1" applyFill="1" applyBorder="1" applyAlignment="1">
      <alignment horizontal="center" vertical="center" wrapText="1"/>
    </xf>
    <xf numFmtId="9" fontId="1" fillId="3" borderId="32" xfId="1" applyFont="1" applyFill="1" applyBorder="1" applyAlignment="1">
      <alignment horizontal="center" vertical="center" wrapText="1"/>
    </xf>
    <xf numFmtId="4" fontId="1" fillId="3" borderId="32" xfId="0" applyNumberFormat="1" applyFont="1" applyFill="1" applyBorder="1" applyAlignment="1">
      <alignment horizontal="center" vertical="center" wrapText="1"/>
    </xf>
    <xf numFmtId="4" fontId="1" fillId="3" borderId="32" xfId="1" applyNumberFormat="1" applyFont="1" applyFill="1" applyBorder="1" applyAlignment="1">
      <alignment horizontal="center" vertical="center" wrapText="1"/>
    </xf>
    <xf numFmtId="9" fontId="1" fillId="3" borderId="33" xfId="1" applyNumberFormat="1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10" fillId="0" borderId="0" xfId="0" applyFont="1"/>
    <xf numFmtId="1" fontId="11" fillId="4" borderId="1" xfId="0" applyNumberFormat="1" applyFont="1" applyFill="1" applyBorder="1" applyAlignment="1">
      <alignment horizontal="center" vertical="center" wrapText="1"/>
    </xf>
    <xf numFmtId="9" fontId="11" fillId="4" borderId="4" xfId="1" applyNumberFormat="1" applyFont="1" applyFill="1" applyBorder="1" applyAlignment="1">
      <alignment horizontal="center" vertical="center" wrapText="1"/>
    </xf>
    <xf numFmtId="165" fontId="11" fillId="4" borderId="1" xfId="0" applyNumberFormat="1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left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164" fontId="8" fillId="4" borderId="24" xfId="1" applyNumberFormat="1" applyFont="1" applyFill="1" applyBorder="1" applyAlignment="1">
      <alignment horizontal="center" vertical="center" wrapText="1"/>
    </xf>
    <xf numFmtId="1" fontId="8" fillId="4" borderId="24" xfId="0" applyNumberFormat="1" applyFont="1" applyFill="1" applyBorder="1" applyAlignment="1">
      <alignment horizontal="center" vertical="center" wrapText="1"/>
    </xf>
    <xf numFmtId="165" fontId="8" fillId="4" borderId="24" xfId="0" applyNumberFormat="1" applyFont="1" applyFill="1" applyBorder="1" applyAlignment="1">
      <alignment horizontal="center" vertical="center" wrapText="1"/>
    </xf>
    <xf numFmtId="9" fontId="8" fillId="4" borderId="24" xfId="1" applyFont="1" applyFill="1" applyBorder="1" applyAlignment="1">
      <alignment horizontal="center" vertical="center" wrapText="1"/>
    </xf>
    <xf numFmtId="4" fontId="8" fillId="4" borderId="24" xfId="0" applyNumberFormat="1" applyFont="1" applyFill="1" applyBorder="1" applyAlignment="1">
      <alignment horizontal="center" vertical="center" wrapText="1"/>
    </xf>
    <xf numFmtId="4" fontId="8" fillId="4" borderId="24" xfId="1" applyNumberFormat="1" applyFont="1" applyFill="1" applyBorder="1" applyAlignment="1">
      <alignment horizontal="center" vertical="center" wrapText="1"/>
    </xf>
    <xf numFmtId="9" fontId="8" fillId="4" borderId="25" xfId="1" applyNumberFormat="1" applyFont="1" applyFill="1" applyBorder="1" applyAlignment="1">
      <alignment horizontal="center" vertical="center" wrapText="1"/>
    </xf>
    <xf numFmtId="0" fontId="9" fillId="6" borderId="19" xfId="0" applyFont="1" applyFill="1" applyBorder="1" applyAlignment="1">
      <alignment horizontal="left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4" fontId="8" fillId="4" borderId="1" xfId="1" applyNumberFormat="1" applyFont="1" applyFill="1" applyBorder="1" applyAlignment="1">
      <alignment horizontal="center" vertical="center" wrapText="1"/>
    </xf>
    <xf numFmtId="1" fontId="8" fillId="4" borderId="1" xfId="0" applyNumberFormat="1" applyFont="1" applyFill="1" applyBorder="1" applyAlignment="1">
      <alignment horizontal="center" vertical="center" wrapText="1"/>
    </xf>
    <xf numFmtId="9" fontId="8" fillId="4" borderId="4" xfId="1" applyNumberFormat="1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justify" vertical="center" wrapText="1"/>
    </xf>
    <xf numFmtId="0" fontId="8" fillId="3" borderId="9" xfId="0" applyFont="1" applyFill="1" applyBorder="1" applyAlignment="1">
      <alignment horizontal="center" vertical="center" wrapText="1"/>
    </xf>
    <xf numFmtId="164" fontId="8" fillId="3" borderId="9" xfId="0" applyNumberFormat="1" applyFont="1" applyFill="1" applyBorder="1" applyAlignment="1">
      <alignment horizontal="center" vertical="center" wrapText="1"/>
    </xf>
    <xf numFmtId="1" fontId="8" fillId="3" borderId="24" xfId="0" applyNumberFormat="1" applyFont="1" applyFill="1" applyBorder="1" applyAlignment="1">
      <alignment horizontal="center" vertical="center" wrapText="1"/>
    </xf>
    <xf numFmtId="165" fontId="8" fillId="3" borderId="24" xfId="0" applyNumberFormat="1" applyFont="1" applyFill="1" applyBorder="1" applyAlignment="1">
      <alignment horizontal="center" vertical="center" wrapText="1"/>
    </xf>
    <xf numFmtId="9" fontId="8" fillId="3" borderId="24" xfId="1" applyFont="1" applyFill="1" applyBorder="1" applyAlignment="1">
      <alignment horizontal="center" vertical="center" wrapText="1"/>
    </xf>
    <xf numFmtId="4" fontId="8" fillId="3" borderId="24" xfId="0" applyNumberFormat="1" applyFont="1" applyFill="1" applyBorder="1" applyAlignment="1">
      <alignment horizontal="center" vertical="center" wrapText="1"/>
    </xf>
    <xf numFmtId="4" fontId="8" fillId="3" borderId="24" xfId="1" applyNumberFormat="1" applyFont="1" applyFill="1" applyBorder="1" applyAlignment="1">
      <alignment horizontal="center" vertical="center" wrapText="1"/>
    </xf>
    <xf numFmtId="9" fontId="8" fillId="3" borderId="25" xfId="1" applyNumberFormat="1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9" fontId="8" fillId="4" borderId="3" xfId="1" applyNumberFormat="1" applyFont="1" applyFill="1" applyBorder="1" applyAlignment="1">
      <alignment horizontal="center" vertical="center" wrapText="1"/>
    </xf>
    <xf numFmtId="1" fontId="8" fillId="3" borderId="5" xfId="0" applyNumberFormat="1" applyFont="1" applyFill="1" applyBorder="1" applyAlignment="1">
      <alignment horizontal="center" vertical="center" wrapText="1"/>
    </xf>
    <xf numFmtId="165" fontId="8" fillId="3" borderId="5" xfId="0" applyNumberFormat="1" applyFont="1" applyFill="1" applyBorder="1" applyAlignment="1">
      <alignment horizontal="center" vertical="center" wrapText="1"/>
    </xf>
    <xf numFmtId="9" fontId="8" fillId="3" borderId="6" xfId="1" applyNumberFormat="1" applyFont="1" applyFill="1" applyBorder="1" applyAlignment="1">
      <alignment horizontal="center" vertical="center" wrapText="1"/>
    </xf>
    <xf numFmtId="164" fontId="8" fillId="4" borderId="2" xfId="1" applyNumberFormat="1" applyFont="1" applyFill="1" applyBorder="1" applyAlignment="1">
      <alignment horizontal="center" vertical="center" wrapText="1"/>
    </xf>
    <xf numFmtId="1" fontId="8" fillId="4" borderId="2" xfId="0" applyNumberFormat="1" applyFont="1" applyFill="1" applyBorder="1" applyAlignment="1">
      <alignment horizontal="center" vertical="center" wrapText="1"/>
    </xf>
    <xf numFmtId="165" fontId="8" fillId="4" borderId="2" xfId="0" applyNumberFormat="1" applyFont="1" applyFill="1" applyBorder="1" applyAlignment="1">
      <alignment horizontal="center" vertical="center" wrapText="1"/>
    </xf>
    <xf numFmtId="9" fontId="8" fillId="4" borderId="2" xfId="1" applyFont="1" applyFill="1" applyBorder="1" applyAlignment="1">
      <alignment horizontal="center" vertical="center" wrapText="1"/>
    </xf>
    <xf numFmtId="4" fontId="8" fillId="4" borderId="2" xfId="0" applyNumberFormat="1" applyFont="1" applyFill="1" applyBorder="1" applyAlignment="1">
      <alignment horizontal="center" vertical="center" wrapText="1"/>
    </xf>
    <xf numFmtId="4" fontId="8" fillId="4" borderId="2" xfId="1" applyNumberFormat="1" applyFont="1" applyFill="1" applyBorder="1" applyAlignment="1">
      <alignment horizontal="center" vertical="center" wrapText="1"/>
    </xf>
    <xf numFmtId="165" fontId="8" fillId="4" borderId="7" xfId="0" applyNumberFormat="1" applyFont="1" applyFill="1" applyBorder="1" applyAlignment="1">
      <alignment horizontal="center" vertical="center" wrapText="1"/>
    </xf>
    <xf numFmtId="0" fontId="8" fillId="4" borderId="29" xfId="0" applyFont="1" applyFill="1" applyBorder="1" applyAlignment="1">
      <alignment horizontal="center" vertical="center" wrapText="1"/>
    </xf>
    <xf numFmtId="0" fontId="8" fillId="4" borderId="30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center" wrapText="1"/>
    </xf>
    <xf numFmtId="1" fontId="8" fillId="3" borderId="32" xfId="0" applyNumberFormat="1" applyFont="1" applyFill="1" applyBorder="1" applyAlignment="1">
      <alignment horizontal="center" vertical="center" wrapText="1"/>
    </xf>
    <xf numFmtId="165" fontId="8" fillId="3" borderId="32" xfId="0" applyNumberFormat="1" applyFont="1" applyFill="1" applyBorder="1" applyAlignment="1">
      <alignment horizontal="center" vertical="center" wrapText="1"/>
    </xf>
    <xf numFmtId="9" fontId="8" fillId="3" borderId="32" xfId="1" applyFont="1" applyFill="1" applyBorder="1" applyAlignment="1">
      <alignment horizontal="center" vertical="center" wrapText="1"/>
    </xf>
    <xf numFmtId="164" fontId="8" fillId="4" borderId="23" xfId="0" applyNumberFormat="1" applyFont="1" applyFill="1" applyBorder="1" applyAlignment="1">
      <alignment horizontal="center" vertical="center" wrapText="1"/>
    </xf>
    <xf numFmtId="164" fontId="8" fillId="4" borderId="8" xfId="0" applyNumberFormat="1" applyFont="1" applyFill="1" applyBorder="1" applyAlignment="1">
      <alignment horizontal="center" vertical="center" wrapText="1"/>
    </xf>
    <xf numFmtId="9" fontId="8" fillId="3" borderId="33" xfId="1" applyNumberFormat="1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left" vertical="center" wrapText="1"/>
    </xf>
    <xf numFmtId="0" fontId="12" fillId="4" borderId="16" xfId="0" applyFont="1" applyFill="1" applyBorder="1" applyAlignment="1">
      <alignment horizontal="left" vertical="center" wrapText="1"/>
    </xf>
    <xf numFmtId="0" fontId="12" fillId="4" borderId="17" xfId="0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12" fillId="4" borderId="13" xfId="0" applyFont="1" applyFill="1" applyBorder="1" applyAlignment="1">
      <alignment horizontal="left" vertical="center" wrapText="1"/>
    </xf>
    <xf numFmtId="0" fontId="12" fillId="4" borderId="14" xfId="0" applyFont="1" applyFill="1" applyBorder="1" applyAlignment="1">
      <alignment horizontal="left" vertical="center" wrapText="1"/>
    </xf>
    <xf numFmtId="0" fontId="12" fillId="4" borderId="11" xfId="0" applyFont="1" applyFill="1" applyBorder="1" applyAlignment="1">
      <alignment horizontal="left" vertical="center" wrapText="1"/>
    </xf>
    <xf numFmtId="164" fontId="8" fillId="4" borderId="3" xfId="1" applyNumberFormat="1" applyFont="1" applyFill="1" applyBorder="1" applyAlignment="1">
      <alignment horizontal="center" vertical="center" wrapText="1"/>
    </xf>
    <xf numFmtId="1" fontId="1" fillId="4" borderId="2" xfId="0" applyNumberFormat="1" applyFont="1" applyFill="1" applyBorder="1" applyAlignment="1">
      <alignment horizontal="center" vertical="center" wrapText="1"/>
    </xf>
    <xf numFmtId="165" fontId="1" fillId="4" borderId="2" xfId="0" applyNumberFormat="1" applyFont="1" applyFill="1" applyBorder="1" applyAlignment="1">
      <alignment horizontal="center" vertical="center" wrapText="1"/>
    </xf>
    <xf numFmtId="9" fontId="1" fillId="4" borderId="2" xfId="1" applyFont="1" applyFill="1" applyBorder="1" applyAlignment="1">
      <alignment horizontal="center" vertical="center" wrapText="1"/>
    </xf>
    <xf numFmtId="4" fontId="1" fillId="4" borderId="2" xfId="1" applyNumberFormat="1" applyFont="1" applyFill="1" applyBorder="1" applyAlignment="1">
      <alignment horizontal="center" vertical="center" wrapText="1"/>
    </xf>
    <xf numFmtId="9" fontId="1" fillId="4" borderId="3" xfId="1" applyNumberFormat="1" applyFont="1" applyFill="1" applyBorder="1" applyAlignment="1">
      <alignment horizontal="center" vertical="center" wrapText="1"/>
    </xf>
    <xf numFmtId="4" fontId="8" fillId="3" borderId="32" xfId="0" applyNumberFormat="1" applyFont="1" applyFill="1" applyBorder="1" applyAlignment="1">
      <alignment horizontal="center" vertical="center" wrapText="1"/>
    </xf>
    <xf numFmtId="4" fontId="8" fillId="3" borderId="32" xfId="1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8"/>
  <sheetViews>
    <sheetView tabSelected="1" zoomScale="55" zoomScaleNormal="5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F6" sqref="F6"/>
    </sheetView>
  </sheetViews>
  <sheetFormatPr defaultColWidth="9.140625" defaultRowHeight="12.75"/>
  <cols>
    <col min="1" max="1" width="30.7109375" style="5" customWidth="1"/>
    <col min="2" max="2" width="25.7109375" style="1" customWidth="1"/>
    <col min="3" max="3" width="11.7109375" style="1" bestFit="1" customWidth="1"/>
    <col min="4" max="4" width="13.42578125" style="1" bestFit="1" customWidth="1"/>
    <col min="5" max="5" width="11.7109375" style="1" bestFit="1" customWidth="1"/>
    <col min="6" max="6" width="11.42578125" style="1" bestFit="1" customWidth="1"/>
    <col min="7" max="8" width="12" style="1" bestFit="1" customWidth="1"/>
    <col min="9" max="9" width="11.7109375" style="1" bestFit="1" customWidth="1"/>
    <col min="10" max="10" width="13" style="1" bestFit="1" customWidth="1"/>
    <col min="11" max="11" width="11.140625" style="1" bestFit="1" customWidth="1"/>
    <col min="12" max="12" width="16" style="1" bestFit="1" customWidth="1"/>
    <col min="13" max="13" width="17.7109375" style="1" bestFit="1" customWidth="1"/>
    <col min="14" max="14" width="16.28515625" style="1" bestFit="1" customWidth="1"/>
    <col min="15" max="15" width="16.5703125" style="1" bestFit="1" customWidth="1"/>
    <col min="16" max="16" width="13.7109375" style="2" customWidth="1"/>
    <col min="17" max="17" width="14.28515625" style="1" bestFit="1" customWidth="1"/>
    <col min="18" max="16384" width="9.140625" style="1"/>
  </cols>
  <sheetData>
    <row r="1" spans="1:17" s="3" customFormat="1" ht="24.95" customHeight="1" thickBot="1">
      <c r="A1" s="85" t="s">
        <v>21</v>
      </c>
      <c r="B1" s="86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8"/>
    </row>
    <row r="2" spans="1:17" s="4" customFormat="1" ht="116.25" customHeight="1" thickBot="1">
      <c r="A2" s="6"/>
      <c r="B2" s="6"/>
      <c r="C2" s="10" t="s">
        <v>3</v>
      </c>
      <c r="D2" s="11" t="s">
        <v>4</v>
      </c>
      <c r="E2" s="26" t="s">
        <v>22</v>
      </c>
      <c r="F2" s="26" t="s">
        <v>24</v>
      </c>
      <c r="G2" s="26" t="s">
        <v>23</v>
      </c>
      <c r="H2" s="26" t="s">
        <v>25</v>
      </c>
      <c r="I2" s="11" t="s">
        <v>5</v>
      </c>
      <c r="J2" s="11" t="s">
        <v>6</v>
      </c>
      <c r="K2" s="11" t="s">
        <v>7</v>
      </c>
      <c r="L2" s="12" t="s">
        <v>8</v>
      </c>
      <c r="M2" s="11" t="s">
        <v>9</v>
      </c>
      <c r="N2" s="11" t="s">
        <v>27</v>
      </c>
      <c r="O2" s="11" t="s">
        <v>10</v>
      </c>
      <c r="P2" s="11" t="s">
        <v>11</v>
      </c>
      <c r="Q2" s="13" t="s">
        <v>12</v>
      </c>
    </row>
    <row r="3" spans="1:17" ht="39.950000000000003" customHeight="1">
      <c r="A3" s="89" t="s">
        <v>18</v>
      </c>
      <c r="B3" s="31" t="s">
        <v>14</v>
      </c>
      <c r="C3" s="32">
        <v>5.4335000000000004</v>
      </c>
      <c r="D3" s="33">
        <v>54</v>
      </c>
      <c r="E3" s="33">
        <v>3</v>
      </c>
      <c r="F3" s="34">
        <f>E3/D3</f>
        <v>5.5555555555555552E-2</v>
      </c>
      <c r="G3" s="33">
        <v>51</v>
      </c>
      <c r="H3" s="34">
        <f>G3/D3</f>
        <v>0.94444444444444442</v>
      </c>
      <c r="I3" s="35">
        <f>D3</f>
        <v>54</v>
      </c>
      <c r="J3" s="36">
        <f>C3</f>
        <v>5.4335000000000004</v>
      </c>
      <c r="K3" s="37">
        <f>J3/C3</f>
        <v>1</v>
      </c>
      <c r="L3" s="35">
        <v>51</v>
      </c>
      <c r="M3" s="36">
        <f>4.8526</f>
        <v>4.8525999999999998</v>
      </c>
      <c r="N3" s="37">
        <f>M3/C3</f>
        <v>0.89308916904389424</v>
      </c>
      <c r="O3" s="38">
        <v>480655.38</v>
      </c>
      <c r="P3" s="39">
        <v>410914.38</v>
      </c>
      <c r="Q3" s="40">
        <f>P3/O3</f>
        <v>0.8549043599595203</v>
      </c>
    </row>
    <row r="4" spans="1:17" ht="39.950000000000003" customHeight="1">
      <c r="A4" s="90"/>
      <c r="B4" s="41" t="s">
        <v>15</v>
      </c>
      <c r="C4" s="42">
        <v>0.12330000000000001</v>
      </c>
      <c r="D4" s="43">
        <v>4</v>
      </c>
      <c r="E4" s="43">
        <v>2</v>
      </c>
      <c r="F4" s="44">
        <f>E4/D4</f>
        <v>0.5</v>
      </c>
      <c r="G4" s="43">
        <v>2</v>
      </c>
      <c r="H4" s="44">
        <f>G4/D4</f>
        <v>0.5</v>
      </c>
      <c r="I4" s="45" t="s">
        <v>17</v>
      </c>
      <c r="J4" s="45" t="s">
        <v>17</v>
      </c>
      <c r="K4" s="45" t="s">
        <v>17</v>
      </c>
      <c r="L4" s="45" t="s">
        <v>17</v>
      </c>
      <c r="M4" s="45" t="s">
        <v>17</v>
      </c>
      <c r="N4" s="45" t="s">
        <v>17</v>
      </c>
      <c r="O4" s="45" t="s">
        <v>17</v>
      </c>
      <c r="P4" s="45" t="s">
        <v>17</v>
      </c>
      <c r="Q4" s="46" t="s">
        <v>17</v>
      </c>
    </row>
    <row r="5" spans="1:17" ht="39.950000000000003" customHeight="1" thickBot="1">
      <c r="A5" s="91"/>
      <c r="B5" s="47" t="s">
        <v>16</v>
      </c>
      <c r="C5" s="48">
        <f>C3+C4</f>
        <v>5.5568000000000008</v>
      </c>
      <c r="D5" s="48">
        <f t="shared" ref="D5:E5" si="0">D3+D4</f>
        <v>58</v>
      </c>
      <c r="E5" s="48">
        <f t="shared" si="0"/>
        <v>5</v>
      </c>
      <c r="F5" s="49">
        <f>E5/D5</f>
        <v>8.6206896551724144E-2</v>
      </c>
      <c r="G5" s="48">
        <f t="shared" ref="G5" si="1">G3+G4</f>
        <v>53</v>
      </c>
      <c r="H5" s="49">
        <f>G5/D5</f>
        <v>0.91379310344827591</v>
      </c>
      <c r="I5" s="50">
        <f>I3</f>
        <v>54</v>
      </c>
      <c r="J5" s="51">
        <f>J3</f>
        <v>5.4335000000000004</v>
      </c>
      <c r="K5" s="52">
        <f t="shared" ref="K5:Q5" si="2">K3</f>
        <v>1</v>
      </c>
      <c r="L5" s="50">
        <f t="shared" si="2"/>
        <v>51</v>
      </c>
      <c r="M5" s="51">
        <f t="shared" si="2"/>
        <v>4.8525999999999998</v>
      </c>
      <c r="N5" s="52">
        <f t="shared" si="2"/>
        <v>0.89308916904389424</v>
      </c>
      <c r="O5" s="53">
        <f t="shared" si="2"/>
        <v>480655.38</v>
      </c>
      <c r="P5" s="54">
        <f t="shared" si="2"/>
        <v>410914.38</v>
      </c>
      <c r="Q5" s="55">
        <f t="shared" si="2"/>
        <v>0.8549043599595203</v>
      </c>
    </row>
    <row r="6" spans="1:17" ht="39.950000000000003" customHeight="1">
      <c r="A6" s="82" t="s">
        <v>2</v>
      </c>
      <c r="B6" s="31" t="s">
        <v>14</v>
      </c>
      <c r="C6" s="56" t="s">
        <v>17</v>
      </c>
      <c r="D6" s="57" t="s">
        <v>17</v>
      </c>
      <c r="E6" s="57" t="s">
        <v>17</v>
      </c>
      <c r="F6" s="57" t="s">
        <v>17</v>
      </c>
      <c r="G6" s="57" t="s">
        <v>17</v>
      </c>
      <c r="H6" s="57" t="s">
        <v>17</v>
      </c>
      <c r="I6" s="57" t="s">
        <v>17</v>
      </c>
      <c r="J6" s="57" t="s">
        <v>17</v>
      </c>
      <c r="K6" s="57" t="s">
        <v>17</v>
      </c>
      <c r="L6" s="57" t="s">
        <v>17</v>
      </c>
      <c r="M6" s="57" t="s">
        <v>17</v>
      </c>
      <c r="N6" s="57" t="s">
        <v>17</v>
      </c>
      <c r="O6" s="57" t="s">
        <v>17</v>
      </c>
      <c r="P6" s="57" t="s">
        <v>17</v>
      </c>
      <c r="Q6" s="58" t="s">
        <v>17</v>
      </c>
    </row>
    <row r="7" spans="1:17" ht="39.950000000000003" customHeight="1">
      <c r="A7" s="83"/>
      <c r="B7" s="41" t="s">
        <v>15</v>
      </c>
      <c r="C7" s="42">
        <v>0.42520000000000002</v>
      </c>
      <c r="D7" s="43">
        <v>62</v>
      </c>
      <c r="E7" s="43">
        <v>6</v>
      </c>
      <c r="F7" s="44">
        <f>E7/D7</f>
        <v>9.6774193548387094E-2</v>
      </c>
      <c r="G7" s="43">
        <v>56</v>
      </c>
      <c r="H7" s="44">
        <f>G7/D7</f>
        <v>0.90322580645161288</v>
      </c>
      <c r="I7" s="45" t="s">
        <v>17</v>
      </c>
      <c r="J7" s="45" t="s">
        <v>17</v>
      </c>
      <c r="K7" s="45" t="s">
        <v>17</v>
      </c>
      <c r="L7" s="45" t="s">
        <v>17</v>
      </c>
      <c r="M7" s="45" t="s">
        <v>17</v>
      </c>
      <c r="N7" s="45" t="s">
        <v>17</v>
      </c>
      <c r="O7" s="45" t="s">
        <v>17</v>
      </c>
      <c r="P7" s="45" t="s">
        <v>17</v>
      </c>
      <c r="Q7" s="46" t="s">
        <v>17</v>
      </c>
    </row>
    <row r="8" spans="1:17" ht="39.950000000000003" customHeight="1" thickBot="1">
      <c r="A8" s="84"/>
      <c r="B8" s="47" t="s">
        <v>16</v>
      </c>
      <c r="C8" s="48">
        <f>C7</f>
        <v>0.42520000000000002</v>
      </c>
      <c r="D8" s="48">
        <f>D7</f>
        <v>62</v>
      </c>
      <c r="E8" s="48">
        <f>E7</f>
        <v>6</v>
      </c>
      <c r="F8" s="49">
        <f>E8/D8</f>
        <v>9.6774193548387094E-2</v>
      </c>
      <c r="G8" s="48">
        <f>G7</f>
        <v>56</v>
      </c>
      <c r="H8" s="49">
        <f>G8/D8</f>
        <v>0.90322580645161288</v>
      </c>
      <c r="I8" s="59" t="s">
        <v>17</v>
      </c>
      <c r="J8" s="60" t="s">
        <v>17</v>
      </c>
      <c r="K8" s="60" t="s">
        <v>17</v>
      </c>
      <c r="L8" s="60" t="s">
        <v>17</v>
      </c>
      <c r="M8" s="60" t="s">
        <v>17</v>
      </c>
      <c r="N8" s="60" t="s">
        <v>17</v>
      </c>
      <c r="O8" s="60" t="s">
        <v>17</v>
      </c>
      <c r="P8" s="60" t="s">
        <v>17</v>
      </c>
      <c r="Q8" s="61" t="s">
        <v>17</v>
      </c>
    </row>
    <row r="9" spans="1:17" ht="39.950000000000003" customHeight="1">
      <c r="A9" s="82" t="s">
        <v>19</v>
      </c>
      <c r="B9" s="31" t="s">
        <v>14</v>
      </c>
      <c r="C9" s="56">
        <v>4.5126999999999997</v>
      </c>
      <c r="D9" s="57">
        <v>57</v>
      </c>
      <c r="E9" s="57">
        <v>13</v>
      </c>
      <c r="F9" s="62">
        <f>E9/D9</f>
        <v>0.22807017543859648</v>
      </c>
      <c r="G9" s="57">
        <v>44</v>
      </c>
      <c r="H9" s="62">
        <f>G9/D9</f>
        <v>0.77192982456140347</v>
      </c>
      <c r="I9" s="63">
        <f>D9</f>
        <v>57</v>
      </c>
      <c r="J9" s="64">
        <f>C9</f>
        <v>4.5126999999999997</v>
      </c>
      <c r="K9" s="65">
        <f>J9/C9</f>
        <v>1</v>
      </c>
      <c r="L9" s="63">
        <v>45</v>
      </c>
      <c r="M9" s="64">
        <v>2.3531</v>
      </c>
      <c r="N9" s="65">
        <f>M9/C9</f>
        <v>0.52143949298646042</v>
      </c>
      <c r="O9" s="66">
        <v>490645.05</v>
      </c>
      <c r="P9" s="67">
        <v>419973.75</v>
      </c>
      <c r="Q9" s="58">
        <f>P9/O9</f>
        <v>0.85596247225973243</v>
      </c>
    </row>
    <row r="10" spans="1:17" ht="39.950000000000003" customHeight="1">
      <c r="A10" s="83"/>
      <c r="B10" s="41" t="s">
        <v>15</v>
      </c>
      <c r="C10" s="42" t="s">
        <v>17</v>
      </c>
      <c r="D10" s="43" t="s">
        <v>17</v>
      </c>
      <c r="E10" s="43" t="s">
        <v>17</v>
      </c>
      <c r="F10" s="43" t="s">
        <v>17</v>
      </c>
      <c r="G10" s="43" t="s">
        <v>17</v>
      </c>
      <c r="H10" s="43" t="s">
        <v>17</v>
      </c>
      <c r="I10" s="43" t="s">
        <v>17</v>
      </c>
      <c r="J10" s="43" t="s">
        <v>17</v>
      </c>
      <c r="K10" s="43" t="s">
        <v>17</v>
      </c>
      <c r="L10" s="43" t="s">
        <v>17</v>
      </c>
      <c r="M10" s="43" t="s">
        <v>17</v>
      </c>
      <c r="N10" s="43" t="s">
        <v>17</v>
      </c>
      <c r="O10" s="43" t="s">
        <v>17</v>
      </c>
      <c r="P10" s="43" t="s">
        <v>17</v>
      </c>
      <c r="Q10" s="46" t="s">
        <v>17</v>
      </c>
    </row>
    <row r="11" spans="1:17" ht="39.950000000000003" customHeight="1" thickBot="1">
      <c r="A11" s="84"/>
      <c r="B11" s="47" t="s">
        <v>16</v>
      </c>
      <c r="C11" s="48">
        <f>C9</f>
        <v>4.5126999999999997</v>
      </c>
      <c r="D11" s="48">
        <f>D9</f>
        <v>57</v>
      </c>
      <c r="E11" s="48">
        <f>E9</f>
        <v>13</v>
      </c>
      <c r="F11" s="49">
        <f t="shared" ref="F11:F22" si="3">E11/D11</f>
        <v>0.22807017543859648</v>
      </c>
      <c r="G11" s="48">
        <f>G9</f>
        <v>44</v>
      </c>
      <c r="H11" s="49">
        <f t="shared" ref="H11:H22" si="4">G11/D11</f>
        <v>0.77192982456140347</v>
      </c>
      <c r="I11" s="50">
        <f>I9</f>
        <v>57</v>
      </c>
      <c r="J11" s="51">
        <f t="shared" ref="J11:Q11" si="5">J9</f>
        <v>4.5126999999999997</v>
      </c>
      <c r="K11" s="52">
        <f t="shared" si="5"/>
        <v>1</v>
      </c>
      <c r="L11" s="50">
        <f t="shared" si="5"/>
        <v>45</v>
      </c>
      <c r="M11" s="51">
        <f t="shared" si="5"/>
        <v>2.3531</v>
      </c>
      <c r="N11" s="52">
        <f t="shared" si="5"/>
        <v>0.52143949298646042</v>
      </c>
      <c r="O11" s="53">
        <f t="shared" si="5"/>
        <v>490645.05</v>
      </c>
      <c r="P11" s="54">
        <f t="shared" si="5"/>
        <v>419973.75</v>
      </c>
      <c r="Q11" s="55">
        <f t="shared" si="5"/>
        <v>0.85596247225973243</v>
      </c>
    </row>
    <row r="12" spans="1:17" ht="39.950000000000003" customHeight="1">
      <c r="A12" s="82" t="s">
        <v>20</v>
      </c>
      <c r="B12" s="7" t="s">
        <v>14</v>
      </c>
      <c r="C12" s="56">
        <v>1.5518000000000001</v>
      </c>
      <c r="D12" s="57">
        <v>23</v>
      </c>
      <c r="E12" s="57">
        <v>9</v>
      </c>
      <c r="F12" s="62">
        <f t="shared" si="3"/>
        <v>0.39130434782608697</v>
      </c>
      <c r="G12" s="57">
        <v>14</v>
      </c>
      <c r="H12" s="62">
        <f t="shared" si="4"/>
        <v>0.60869565217391308</v>
      </c>
      <c r="I12" s="63">
        <f>D12</f>
        <v>23</v>
      </c>
      <c r="J12" s="64">
        <f>C12</f>
        <v>1.5518000000000001</v>
      </c>
      <c r="K12" s="65">
        <f>J12/C12</f>
        <v>1</v>
      </c>
      <c r="L12" s="63">
        <v>14</v>
      </c>
      <c r="M12" s="64">
        <v>0.89680000000000004</v>
      </c>
      <c r="N12" s="65">
        <f>M12/C12</f>
        <v>0.57790952442325039</v>
      </c>
      <c r="O12" s="66">
        <v>62032.95</v>
      </c>
      <c r="P12" s="67">
        <v>61962.6</v>
      </c>
      <c r="Q12" s="92">
        <f>P12/O12</f>
        <v>0.99886592528648088</v>
      </c>
    </row>
    <row r="13" spans="1:17" ht="39.950000000000003" customHeight="1">
      <c r="A13" s="83"/>
      <c r="B13" s="8" t="s">
        <v>15</v>
      </c>
      <c r="C13" s="42">
        <v>6.6500000000000004E-2</v>
      </c>
      <c r="D13" s="43">
        <v>23</v>
      </c>
      <c r="E13" s="43">
        <v>3</v>
      </c>
      <c r="F13" s="44">
        <f t="shared" si="3"/>
        <v>0.13043478260869565</v>
      </c>
      <c r="G13" s="43">
        <v>20</v>
      </c>
      <c r="H13" s="44">
        <f t="shared" si="4"/>
        <v>0.86956521739130432</v>
      </c>
      <c r="I13" s="45" t="s">
        <v>17</v>
      </c>
      <c r="J13" s="45" t="s">
        <v>17</v>
      </c>
      <c r="K13" s="45" t="s">
        <v>17</v>
      </c>
      <c r="L13" s="28" t="s">
        <v>17</v>
      </c>
      <c r="M13" s="28" t="s">
        <v>17</v>
      </c>
      <c r="N13" s="28" t="s">
        <v>17</v>
      </c>
      <c r="O13" s="28" t="s">
        <v>17</v>
      </c>
      <c r="P13" s="28" t="s">
        <v>17</v>
      </c>
      <c r="Q13" s="29" t="s">
        <v>17</v>
      </c>
    </row>
    <row r="14" spans="1:17" ht="39.950000000000003" customHeight="1" thickBot="1">
      <c r="A14" s="84"/>
      <c r="B14" s="9" t="s">
        <v>16</v>
      </c>
      <c r="C14" s="48">
        <f>C12+C13</f>
        <v>1.6183000000000001</v>
      </c>
      <c r="D14" s="48">
        <f t="shared" ref="D14" si="6">D12+D13</f>
        <v>46</v>
      </c>
      <c r="E14" s="48">
        <f t="shared" ref="E14" si="7">E12+E13</f>
        <v>12</v>
      </c>
      <c r="F14" s="49">
        <f t="shared" si="3"/>
        <v>0.2608695652173913</v>
      </c>
      <c r="G14" s="48">
        <f t="shared" ref="G14" si="8">G12+G13</f>
        <v>34</v>
      </c>
      <c r="H14" s="49">
        <f t="shared" si="4"/>
        <v>0.73913043478260865</v>
      </c>
      <c r="I14" s="50">
        <f>I12</f>
        <v>23</v>
      </c>
      <c r="J14" s="51">
        <f t="shared" ref="J14:Q14" si="9">J12</f>
        <v>1.5518000000000001</v>
      </c>
      <c r="K14" s="52">
        <f t="shared" si="9"/>
        <v>1</v>
      </c>
      <c r="L14" s="14">
        <f t="shared" si="9"/>
        <v>14</v>
      </c>
      <c r="M14" s="15">
        <f t="shared" si="9"/>
        <v>0.89680000000000004</v>
      </c>
      <c r="N14" s="16">
        <f t="shared" si="9"/>
        <v>0.57790952442325039</v>
      </c>
      <c r="O14" s="17">
        <f t="shared" si="9"/>
        <v>62032.95</v>
      </c>
      <c r="P14" s="18">
        <f t="shared" si="9"/>
        <v>61962.6</v>
      </c>
      <c r="Q14" s="19">
        <f t="shared" si="9"/>
        <v>0.99886592528648088</v>
      </c>
    </row>
    <row r="15" spans="1:17" ht="39.950000000000003" customHeight="1">
      <c r="A15" s="82" t="s">
        <v>0</v>
      </c>
      <c r="B15" s="7" t="s">
        <v>14</v>
      </c>
      <c r="C15" s="68">
        <v>0.20399999999999999</v>
      </c>
      <c r="D15" s="57">
        <v>14</v>
      </c>
      <c r="E15" s="57">
        <v>0</v>
      </c>
      <c r="F15" s="62">
        <f t="shared" si="3"/>
        <v>0</v>
      </c>
      <c r="G15" s="57">
        <v>14</v>
      </c>
      <c r="H15" s="62">
        <f t="shared" si="4"/>
        <v>1</v>
      </c>
      <c r="I15" s="63">
        <f>D15</f>
        <v>14</v>
      </c>
      <c r="J15" s="64">
        <f>C15</f>
        <v>0.20399999999999999</v>
      </c>
      <c r="K15" s="65">
        <f>J15/C15</f>
        <v>1</v>
      </c>
      <c r="L15" s="93">
        <v>14</v>
      </c>
      <c r="M15" s="94">
        <v>0.20399999999999999</v>
      </c>
      <c r="N15" s="95">
        <f>M15/C15</f>
        <v>1</v>
      </c>
      <c r="O15" s="66">
        <v>8235.15</v>
      </c>
      <c r="P15" s="96">
        <v>8235.15</v>
      </c>
      <c r="Q15" s="97">
        <f>P15/O15</f>
        <v>1</v>
      </c>
    </row>
    <row r="16" spans="1:17" ht="39.950000000000003" customHeight="1">
      <c r="A16" s="83"/>
      <c r="B16" s="8" t="s">
        <v>15</v>
      </c>
      <c r="C16" s="42">
        <v>8.6800000000000002E-2</v>
      </c>
      <c r="D16" s="43">
        <v>8</v>
      </c>
      <c r="E16" s="43">
        <v>0</v>
      </c>
      <c r="F16" s="44">
        <f t="shared" si="3"/>
        <v>0</v>
      </c>
      <c r="G16" s="43">
        <v>8</v>
      </c>
      <c r="H16" s="44">
        <f t="shared" si="4"/>
        <v>1</v>
      </c>
      <c r="I16" s="45" t="s">
        <v>17</v>
      </c>
      <c r="J16" s="45" t="s">
        <v>17</v>
      </c>
      <c r="K16" s="45" t="s">
        <v>17</v>
      </c>
      <c r="L16" s="28" t="s">
        <v>17</v>
      </c>
      <c r="M16" s="28" t="s">
        <v>17</v>
      </c>
      <c r="N16" s="28" t="s">
        <v>17</v>
      </c>
      <c r="O16" s="28" t="s">
        <v>17</v>
      </c>
      <c r="P16" s="28" t="s">
        <v>17</v>
      </c>
      <c r="Q16" s="29" t="s">
        <v>17</v>
      </c>
    </row>
    <row r="17" spans="1:17" ht="39.950000000000003" customHeight="1" thickBot="1">
      <c r="A17" s="84"/>
      <c r="B17" s="9" t="s">
        <v>16</v>
      </c>
      <c r="C17" s="48">
        <f>C15+C16</f>
        <v>0.2908</v>
      </c>
      <c r="D17" s="48">
        <f t="shared" ref="D17" si="10">D15+D16</f>
        <v>22</v>
      </c>
      <c r="E17" s="48">
        <f t="shared" ref="E17" si="11">E15+E16</f>
        <v>0</v>
      </c>
      <c r="F17" s="49">
        <f t="shared" si="3"/>
        <v>0</v>
      </c>
      <c r="G17" s="48">
        <f t="shared" ref="G17" si="12">G15+G16</f>
        <v>22</v>
      </c>
      <c r="H17" s="49">
        <f t="shared" si="4"/>
        <v>1</v>
      </c>
      <c r="I17" s="50">
        <f>I15</f>
        <v>14</v>
      </c>
      <c r="J17" s="51">
        <f t="shared" ref="J17:Q17" si="13">J15</f>
        <v>0.20399999999999999</v>
      </c>
      <c r="K17" s="52">
        <f t="shared" si="13"/>
        <v>1</v>
      </c>
      <c r="L17" s="14">
        <f t="shared" si="13"/>
        <v>14</v>
      </c>
      <c r="M17" s="15">
        <f t="shared" si="13"/>
        <v>0.20399999999999999</v>
      </c>
      <c r="N17" s="16">
        <f t="shared" si="13"/>
        <v>1</v>
      </c>
      <c r="O17" s="17">
        <f t="shared" si="13"/>
        <v>8235.15</v>
      </c>
      <c r="P17" s="18">
        <f t="shared" si="13"/>
        <v>8235.15</v>
      </c>
      <c r="Q17" s="19">
        <f t="shared" si="13"/>
        <v>1</v>
      </c>
    </row>
    <row r="18" spans="1:17" ht="39.950000000000003" customHeight="1">
      <c r="A18" s="82" t="s">
        <v>1</v>
      </c>
      <c r="B18" s="7" t="s">
        <v>14</v>
      </c>
      <c r="C18" s="69">
        <v>0.54869999999999997</v>
      </c>
      <c r="D18" s="57">
        <v>11</v>
      </c>
      <c r="E18" s="57">
        <v>0</v>
      </c>
      <c r="F18" s="62">
        <f t="shared" si="3"/>
        <v>0</v>
      </c>
      <c r="G18" s="57">
        <v>11</v>
      </c>
      <c r="H18" s="62">
        <f t="shared" si="4"/>
        <v>1</v>
      </c>
      <c r="I18" s="63">
        <f>D18</f>
        <v>11</v>
      </c>
      <c r="J18" s="64">
        <f>C18</f>
        <v>0.54869999999999997</v>
      </c>
      <c r="K18" s="65">
        <f>J18/C18</f>
        <v>1</v>
      </c>
      <c r="L18" s="63">
        <v>11</v>
      </c>
      <c r="M18" s="64">
        <v>0.54869999999999997</v>
      </c>
      <c r="N18" s="65">
        <f>M18/C18</f>
        <v>1</v>
      </c>
      <c r="O18" s="66">
        <v>70632.45</v>
      </c>
      <c r="P18" s="96">
        <v>70632.45</v>
      </c>
      <c r="Q18" s="97">
        <f>P18/O18</f>
        <v>1</v>
      </c>
    </row>
    <row r="19" spans="1:17" ht="39.950000000000003" customHeight="1">
      <c r="A19" s="83"/>
      <c r="B19" s="8" t="s">
        <v>15</v>
      </c>
      <c r="C19" s="70">
        <v>4.4000000000000003E-3</v>
      </c>
      <c r="D19" s="43">
        <v>1</v>
      </c>
      <c r="E19" s="43">
        <v>1</v>
      </c>
      <c r="F19" s="44">
        <f t="shared" si="3"/>
        <v>1</v>
      </c>
      <c r="G19" s="43">
        <v>0</v>
      </c>
      <c r="H19" s="44">
        <f t="shared" si="4"/>
        <v>0</v>
      </c>
      <c r="I19" s="45" t="s">
        <v>17</v>
      </c>
      <c r="J19" s="71" t="s">
        <v>17</v>
      </c>
      <c r="K19" s="45" t="s">
        <v>17</v>
      </c>
      <c r="L19" s="30" t="s">
        <v>17</v>
      </c>
      <c r="M19" s="28" t="s">
        <v>17</v>
      </c>
      <c r="N19" s="30" t="s">
        <v>17</v>
      </c>
      <c r="O19" s="28" t="s">
        <v>17</v>
      </c>
      <c r="P19" s="30" t="s">
        <v>17</v>
      </c>
      <c r="Q19" s="29" t="s">
        <v>17</v>
      </c>
    </row>
    <row r="20" spans="1:17" ht="39.950000000000003" customHeight="1" thickBot="1">
      <c r="A20" s="84"/>
      <c r="B20" s="9" t="s">
        <v>16</v>
      </c>
      <c r="C20" s="72">
        <f>C18+C19</f>
        <v>0.55309999999999993</v>
      </c>
      <c r="D20" s="48">
        <f t="shared" ref="D20" si="14">D18+D19</f>
        <v>12</v>
      </c>
      <c r="E20" s="48">
        <f t="shared" ref="E20" si="15">E18+E19</f>
        <v>1</v>
      </c>
      <c r="F20" s="49">
        <f t="shared" si="3"/>
        <v>8.3333333333333329E-2</v>
      </c>
      <c r="G20" s="48">
        <f>G18+G19</f>
        <v>11</v>
      </c>
      <c r="H20" s="49">
        <f t="shared" si="4"/>
        <v>0.91666666666666663</v>
      </c>
      <c r="I20" s="73">
        <f>I18</f>
        <v>11</v>
      </c>
      <c r="J20" s="74">
        <f t="shared" ref="J20:Q20" si="16">J18</f>
        <v>0.54869999999999997</v>
      </c>
      <c r="K20" s="75">
        <f t="shared" si="16"/>
        <v>1</v>
      </c>
      <c r="L20" s="20">
        <f t="shared" si="16"/>
        <v>11</v>
      </c>
      <c r="M20" s="21">
        <f t="shared" si="16"/>
        <v>0.54869999999999997</v>
      </c>
      <c r="N20" s="22">
        <f t="shared" si="16"/>
        <v>1</v>
      </c>
      <c r="O20" s="23">
        <f t="shared" si="16"/>
        <v>70632.45</v>
      </c>
      <c r="P20" s="24">
        <f t="shared" si="16"/>
        <v>70632.45</v>
      </c>
      <c r="Q20" s="25">
        <f t="shared" si="16"/>
        <v>1</v>
      </c>
    </row>
    <row r="21" spans="1:17" ht="39.950000000000003" customHeight="1">
      <c r="A21" s="79" t="s">
        <v>13</v>
      </c>
      <c r="B21" s="7" t="s">
        <v>14</v>
      </c>
      <c r="C21" s="32">
        <f>C3+C9+C12+C15+C18</f>
        <v>12.250700000000002</v>
      </c>
      <c r="D21" s="32">
        <f>D3+D9+D12+D15+D18</f>
        <v>159</v>
      </c>
      <c r="E21" s="32">
        <f>E3+E9+E12+E15+E18</f>
        <v>25</v>
      </c>
      <c r="F21" s="76">
        <f t="shared" si="3"/>
        <v>0.15723270440251572</v>
      </c>
      <c r="G21" s="32">
        <f>G3+G9+G12+G15+G18</f>
        <v>134</v>
      </c>
      <c r="H21" s="76">
        <f t="shared" si="4"/>
        <v>0.84276729559748431</v>
      </c>
      <c r="I21" s="63">
        <f>I3+I9+I12+I15+I18</f>
        <v>159</v>
      </c>
      <c r="J21" s="64">
        <f>J3+J9+J12+J15+J18</f>
        <v>12.250700000000002</v>
      </c>
      <c r="K21" s="65">
        <f>J21/C21</f>
        <v>1</v>
      </c>
      <c r="L21" s="63">
        <f>L3+L9+L12+L15+L18</f>
        <v>135</v>
      </c>
      <c r="M21" s="64">
        <f>M3+M9+M12+M15+M18</f>
        <v>8.8552000000000017</v>
      </c>
      <c r="N21" s="65">
        <f>M21/C21</f>
        <v>0.72283216469262979</v>
      </c>
      <c r="O21" s="66">
        <f>O3+O9+O12+O15+O18</f>
        <v>1112200.98</v>
      </c>
      <c r="P21" s="67">
        <f>P3+P9+P12+P15+P18</f>
        <v>971718.33</v>
      </c>
      <c r="Q21" s="58">
        <f>P21/O21</f>
        <v>0.87368951068537992</v>
      </c>
    </row>
    <row r="22" spans="1:17" ht="39.950000000000003" customHeight="1">
      <c r="A22" s="80"/>
      <c r="B22" s="8" t="s">
        <v>15</v>
      </c>
      <c r="C22" s="42">
        <f>C4+C7+C13+C16+C19</f>
        <v>0.70619999999999994</v>
      </c>
      <c r="D22" s="42">
        <f>D4+D7+D13+D16+D19</f>
        <v>98</v>
      </c>
      <c r="E22" s="42">
        <f>E4+E7+E13+E16+E19</f>
        <v>12</v>
      </c>
      <c r="F22" s="77">
        <f t="shared" si="3"/>
        <v>0.12244897959183673</v>
      </c>
      <c r="G22" s="42">
        <f>G4+G7+G13+G16+G19</f>
        <v>86</v>
      </c>
      <c r="H22" s="77">
        <f t="shared" si="4"/>
        <v>0.87755102040816324</v>
      </c>
      <c r="I22" s="45" t="s">
        <v>17</v>
      </c>
      <c r="J22" s="45" t="s">
        <v>17</v>
      </c>
      <c r="K22" s="45" t="s">
        <v>17</v>
      </c>
      <c r="L22" s="45" t="s">
        <v>17</v>
      </c>
      <c r="M22" s="45" t="s">
        <v>17</v>
      </c>
      <c r="N22" s="45" t="s">
        <v>17</v>
      </c>
      <c r="O22" s="45" t="s">
        <v>17</v>
      </c>
      <c r="P22" s="45" t="s">
        <v>17</v>
      </c>
      <c r="Q22" s="46" t="s">
        <v>17</v>
      </c>
    </row>
    <row r="23" spans="1:17" ht="39.950000000000003" customHeight="1" thickBot="1">
      <c r="A23" s="81"/>
      <c r="B23" s="9" t="s">
        <v>16</v>
      </c>
      <c r="C23" s="48">
        <f>C21+C22</f>
        <v>12.956900000000001</v>
      </c>
      <c r="D23" s="48">
        <f t="shared" ref="D23" si="17">D21+D22</f>
        <v>257</v>
      </c>
      <c r="E23" s="48">
        <f t="shared" ref="E23" si="18">E21+E22</f>
        <v>37</v>
      </c>
      <c r="F23" s="49">
        <f>E23/D23</f>
        <v>0.14396887159533073</v>
      </c>
      <c r="G23" s="48">
        <f>G21+G22</f>
        <v>220</v>
      </c>
      <c r="H23" s="49">
        <f>G23/D23</f>
        <v>0.85603112840466922</v>
      </c>
      <c r="I23" s="73">
        <f>I21</f>
        <v>159</v>
      </c>
      <c r="J23" s="74">
        <f>J21</f>
        <v>12.250700000000002</v>
      </c>
      <c r="K23" s="75">
        <f>K21</f>
        <v>1</v>
      </c>
      <c r="L23" s="73">
        <f t="shared" ref="L23:O23" si="19">L21</f>
        <v>135</v>
      </c>
      <c r="M23" s="74">
        <f t="shared" si="19"/>
        <v>8.8552000000000017</v>
      </c>
      <c r="N23" s="75">
        <f t="shared" si="19"/>
        <v>0.72283216469262979</v>
      </c>
      <c r="O23" s="98">
        <f t="shared" si="19"/>
        <v>1112200.98</v>
      </c>
      <c r="P23" s="99">
        <f>P21</f>
        <v>971718.33</v>
      </c>
      <c r="Q23" s="78">
        <f>Q21</f>
        <v>0.87368951068537992</v>
      </c>
    </row>
    <row r="26" spans="1:17">
      <c r="C26" s="27" t="s">
        <v>28</v>
      </c>
    </row>
    <row r="27" spans="1:17">
      <c r="C27" s="27" t="s">
        <v>26</v>
      </c>
    </row>
    <row r="28" spans="1:17">
      <c r="C28" s="27"/>
    </row>
  </sheetData>
  <mergeCells count="8">
    <mergeCell ref="A21:A23"/>
    <mergeCell ref="A12:A14"/>
    <mergeCell ref="A15:A17"/>
    <mergeCell ref="A18:A20"/>
    <mergeCell ref="A1:Q1"/>
    <mergeCell ref="A3:A5"/>
    <mergeCell ref="A6:A8"/>
    <mergeCell ref="A9:A11"/>
  </mergeCells>
  <pageMargins left="0.23622047244094491" right="0.23622047244094491" top="0.74803149606299213" bottom="0.55118110236220474" header="0.31496062992125984" footer="0.31496062992125984"/>
  <pageSetup paperSize="8" scale="90" fitToHeight="0" orientation="landscape" r:id="rId1"/>
  <ignoredErrors>
    <ignoredError sqref="F5 F14 F11 F17 F20:F23 H20:H21 K21 F8 H11 N2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ŚZMiUW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Janusz Stanisławski</dc:creator>
  <cp:lastModifiedBy>Michał</cp:lastModifiedBy>
  <cp:lastPrinted>2015-12-16T11:17:48Z</cp:lastPrinted>
  <dcterms:created xsi:type="dcterms:W3CDTF">2014-04-25T09:15:24Z</dcterms:created>
  <dcterms:modified xsi:type="dcterms:W3CDTF">2016-12-15T07:08:36Z</dcterms:modified>
</cp:coreProperties>
</file>